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<sst xmlns="http://schemas.openxmlformats.org/spreadsheetml/2006/main" count="237" uniqueCount="53">
  <si>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</si>
  <si>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</si>
  <si>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</si>
  <si>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</si>
  <si>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</si>
  <si>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</si>
  <si>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</si>
  <si>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</si>
  <si>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</si>
  <si>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</si>
  <si>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</si>
  <si>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</si>
  <si>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</si>
  <si>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</si>
  <si>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</si>
  <si>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</si>
  <si>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</si>
  <si>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</si>
  <si>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</si>
  <si>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</si>
  <si>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</si>
  <si>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</si>
  <si>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0431</t>
  </si>
  <si>
    <t>GEBZE TEKNİK ÜNİVERSİTESİ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</si>
  <si>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</si>
  <si>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</si>
  <si>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</si>
  <si>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</si>
  <si>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</si>
  <si>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</si>
  <si>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</si>
  <si>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</si>
  <si>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</si>
  <si>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02.04 - GEÇİCİ SÜRELİ ÇALIŞANLAR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</si>
  <si>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</si>
  <si>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</si>
  <si>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</si>
  <si>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</si>
  <si>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</si>
  <si>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</si>
  <si>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</si>
  <si>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</si>
  <si>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</si>
  <si>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</si>
  <si>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</si>
  <si>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05.04 - HANE HALKI VE İŞLETMELERE YAPILAN TRANSFERLER</t>
  </si>
  <si>
    <t>06 - SERMAYE GİDERLERİ</t>
  </si>
  <si>
    <t>06.01 - MAMUL MAL ALIMLARI</t>
  </si>
  <si>
    <t>06.03 - GAYRİ MADDİ HAK ALIMLARI</t>
  </si>
  <si>
    <t>06.04 - GAYRİMENKUL ALIMLARI VE KAMULAŞTIRMASI</t>
  </si>
  <si>
    <t>06.05 - GAYRİMENKUL SERMAYE ÜRETİM GİDERLERİ</t>
  </si>
  <si>
    <t>06.07 - GAYRİMENKUL BÜYÜK ONARIM GİDERLERİ</t>
  </si>
  <si>
    <t>06.09 - DİĞER SERMAYE GİDERLERİ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</si>
</sst>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="70" zoomScaleNormal="70" zoomScalePageLayoutView="0" workbookViewId="0" topLeftCell="I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10.00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13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21">
        <v>2022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25" t="s">
        <v>1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2</v>
      </c>
      <c r="B12" s="17">
        <f>ButceYil</f>
        <v>2022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15</v>
      </c>
      <c r="B13" s="26" t="str">
        <f>KurAd</f>
        <v>GEBZE TEKNİK ÜNİVERSİTESİ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16</v>
      </c>
      <c r="B14" s="23" t="str">
        <f>ButceYil-1&amp;" "&amp;"GERÇEKLEŞME TOPLAMI"</f>
        <v>2021 GERÇEKLEŞME TOPLAMI</v>
      </c>
      <c r="C14" s="23" t="str">
        <f>ButceYil&amp;" "&amp;"BAŞLANGIÇ ÖDENEĞİ"</f>
        <v>2022 BAŞLANGIÇ ÖDENEĞİ</v>
      </c>
      <c r="D14" s="23" t="s">
        <v>4</v>
      </c>
      <c r="E14" s="23" t="s">
        <v>0</v>
      </c>
      <c r="F14" s="23" t="s">
        <v>17</v>
      </c>
      <c r="G14" s="23" t="s">
        <v>0</v>
      </c>
      <c r="H14" s="23" t="s">
        <v>5</v>
      </c>
      <c r="I14" s="23" t="s">
        <v>0</v>
      </c>
      <c r="J14" s="23" t="s">
        <v>18</v>
      </c>
      <c r="K14" s="23" t="s">
        <v>0</v>
      </c>
      <c r="L14" s="23" t="s">
        <v>6</v>
      </c>
      <c r="M14" s="23" t="s">
        <v>0</v>
      </c>
      <c r="N14" s="23" t="s">
        <v>19</v>
      </c>
      <c r="O14" s="23" t="s">
        <v>0</v>
      </c>
      <c r="P14" s="23" t="s">
        <v>7</v>
      </c>
      <c r="Q14" s="23" t="s">
        <v>0</v>
      </c>
      <c r="R14" s="23" t="s">
        <v>20</v>
      </c>
      <c r="S14" s="23" t="s">
        <v>0</v>
      </c>
      <c r="T14" s="23" t="s">
        <v>8</v>
      </c>
      <c r="U14" s="23" t="s">
        <v>0</v>
      </c>
      <c r="V14" s="23" t="s">
        <v>21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11</v>
      </c>
      <c r="AC14" s="23" t="s">
        <v>12</v>
      </c>
      <c r="AD14" s="23" t="s">
        <v>0</v>
      </c>
      <c r="AE14" s="23" t="str">
        <f>ButceYil&amp;" "&amp;"YILSONU GERÇEKLEŞME TAHMİNİ"</f>
        <v>2022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2021</v>
      </c>
      <c r="E15" s="12">
        <f>ButceYil</f>
        <v>2022</v>
      </c>
      <c r="F15" s="12">
        <f>ButceYil-1</f>
        <v>2021</v>
      </c>
      <c r="G15" s="12">
        <f>ButceYil</f>
        <v>2022</v>
      </c>
      <c r="H15" s="12">
        <f>ButceYil-1</f>
        <v>2021</v>
      </c>
      <c r="I15" s="12">
        <f>ButceYil</f>
        <v>2022</v>
      </c>
      <c r="J15" s="12">
        <f>ButceYil-1</f>
        <v>2021</v>
      </c>
      <c r="K15" s="12">
        <f>ButceYil</f>
        <v>2022</v>
      </c>
      <c r="L15" s="12">
        <f>ButceYil-1</f>
        <v>2021</v>
      </c>
      <c r="M15" s="12">
        <f>ButceYil</f>
        <v>2022</v>
      </c>
      <c r="N15" s="12">
        <f>ButceYil-1</f>
        <v>2021</v>
      </c>
      <c r="O15" s="12">
        <f>ButceYil</f>
        <v>2022</v>
      </c>
      <c r="P15" s="12">
        <f>ButceYil-1</f>
        <v>2021</v>
      </c>
      <c r="Q15" s="12">
        <f>ButceYil</f>
        <v>2022</v>
      </c>
      <c r="R15" s="12">
        <f>ButceYil-1</f>
        <v>2021</v>
      </c>
      <c r="S15" s="12">
        <f>ButceYil</f>
        <v>2022</v>
      </c>
      <c r="T15" s="12">
        <f>ButceYil-1</f>
        <v>2021</v>
      </c>
      <c r="U15" s="12">
        <f>ButceYil</f>
        <v>2022</v>
      </c>
      <c r="V15" s="12">
        <f>ButceYil-1</f>
        <v>2021</v>
      </c>
      <c r="W15" s="12">
        <f>ButceYil</f>
        <v>2022</v>
      </c>
      <c r="X15" s="12">
        <f>ButceYil-1</f>
        <v>2021</v>
      </c>
      <c r="Y15" s="12">
        <f>ButceYil</f>
        <v>2022</v>
      </c>
      <c r="Z15" s="12">
        <f>ButceYil-1</f>
        <v>2021</v>
      </c>
      <c r="AA15" s="12">
        <f>ButceYil</f>
        <v>2022</v>
      </c>
      <c r="AB15" s="24" t="s">
        <v>0</v>
      </c>
      <c r="AC15" s="12">
        <f>ButceYil-1</f>
        <v>2021</v>
      </c>
      <c r="AD15" s="12">
        <f>ButceYil</f>
        <v>2022</v>
      </c>
      <c r="AE15" s="24" t="s">
        <v>0</v>
      </c>
    </row>
    <row r="16" spans="1:31" ht="24.75" customHeight="1">
      <c r="A16" s="13" t="s">
        <v>13</v>
      </c>
      <c r="B16" s="14">
        <v>209139973.31</v>
      </c>
      <c r="C16" s="14">
        <v>229318000</v>
      </c>
      <c r="D16" s="14">
        <v>13072415.800000003</v>
      </c>
      <c r="E16" s="14">
        <v>21453156.69</v>
      </c>
      <c r="F16" s="14">
        <v>32481569.77</v>
      </c>
      <c r="G16" s="14">
        <v>47204216.17999999</v>
      </c>
      <c r="H16" s="14">
        <f aca="true" t="shared" si="0" ref="H16:H45">IF(F16=0,0,F16-D16)</f>
        <v>19409153.97</v>
      </c>
      <c r="I16" s="14">
        <f aca="true" t="shared" si="1" ref="I16:I45">IF(G16=0,0,G16-E16)</f>
        <v>25751059.48999999</v>
      </c>
      <c r="J16" s="14">
        <v>46242150.17</v>
      </c>
      <c r="K16" s="14">
        <v>70690593.16</v>
      </c>
      <c r="L16" s="14">
        <f aca="true" t="shared" si="2" ref="L16:L45">IF(J16=0,0,J16-F16)</f>
        <v>13760580.400000002</v>
      </c>
      <c r="M16" s="14">
        <f aca="true" t="shared" si="3" ref="M16:M45">IF(K16=0,0,K16-G16)</f>
        <v>23486376.980000004</v>
      </c>
      <c r="N16" s="14">
        <v>61821319.38000001</v>
      </c>
      <c r="O16" s="14">
        <v>97793011.53999999</v>
      </c>
      <c r="P16" s="14">
        <f aca="true" t="shared" si="4" ref="P16:P45">IF(N16=0,0,N16-J16)</f>
        <v>15579169.210000008</v>
      </c>
      <c r="Q16" s="14">
        <f aca="true" t="shared" si="5" ref="Q16:Q45">IF(O16=0,0,O16-K16)</f>
        <v>27102418.379999995</v>
      </c>
      <c r="R16" s="14">
        <v>78986680.95</v>
      </c>
      <c r="S16" s="14">
        <v>122132677.69</v>
      </c>
      <c r="T16" s="14">
        <f aca="true" t="shared" si="6" ref="T16:T45">IF(R16=0,0,R16-N16)</f>
        <v>17165361.569999993</v>
      </c>
      <c r="U16" s="14">
        <f aca="true" t="shared" si="7" ref="U16:U45">IF(S16=0,0,S16-O16)</f>
        <v>24339666.150000006</v>
      </c>
      <c r="V16" s="14">
        <v>93479942.13999999</v>
      </c>
      <c r="W16" s="14">
        <v>148466425.33999997</v>
      </c>
      <c r="X16" s="14">
        <f aca="true" t="shared" si="8" ref="X16:X45">IF(V16=0,0,V16-R16)</f>
        <v>14493261.189999983</v>
      </c>
      <c r="Y16" s="14">
        <f aca="true" t="shared" si="9" ref="Y16:Y45">IF(W16=0,0,W16-S16)</f>
        <v>26333747.649999976</v>
      </c>
      <c r="Z16" s="14">
        <f aca="true" t="shared" si="10" ref="Z16:Z45">D16+H16+L16+P16+T16+X16</f>
        <v>93479942.13999999</v>
      </c>
      <c r="AA16" s="14">
        <f aca="true" t="shared" si="11" ref="AA16:AA45">E16+I16+M16+Q16+U16+Y16</f>
        <v>148466425.33999997</v>
      </c>
      <c r="AB16" s="15">
        <f aca="true" t="shared" si="12" ref="AB16:AB45">IF(AA16=0,0,IF(Z16=0,0,(AA16-Z16)/Z16*100))</f>
        <v>58.8216915214278</v>
      </c>
      <c r="AC16" s="16">
        <f aca="true" t="shared" si="13" ref="AC16:AC45">IF(Z16=0,0,IF(B16=0,0,Z16/B16*100))</f>
        <v>44.69730996926079</v>
      </c>
      <c r="AD16" s="16">
        <f aca="true" t="shared" si="14" ref="AD16:AD45">IF(AA16=0,0,IF(C16=0,0,AA16/C16*100))</f>
        <v>64.74259558342563</v>
      </c>
      <c r="AE16" s="14">
        <v>380594483.91</v>
      </c>
    </row>
    <row r="17" spans="1:31" ht="24.75" customHeight="1">
      <c r="A17" s="13" t="s">
        <v>24</v>
      </c>
      <c r="B17" s="14">
        <v>126423042.30000001</v>
      </c>
      <c r="C17" s="14">
        <v>148869000</v>
      </c>
      <c r="D17" s="14">
        <v>11317633.22</v>
      </c>
      <c r="E17" s="14">
        <v>17668815.02</v>
      </c>
      <c r="F17" s="14">
        <v>23185039.150000002</v>
      </c>
      <c r="G17" s="14">
        <v>33684182.83</v>
      </c>
      <c r="H17" s="14">
        <f t="shared" si="0"/>
        <v>11867405.930000002</v>
      </c>
      <c r="I17" s="14">
        <f t="shared" si="1"/>
        <v>16015367.809999999</v>
      </c>
      <c r="J17" s="14">
        <v>33125000.5</v>
      </c>
      <c r="K17" s="14">
        <v>47782641.11</v>
      </c>
      <c r="L17" s="14">
        <f t="shared" si="2"/>
        <v>9939961.349999998</v>
      </c>
      <c r="M17" s="14">
        <f t="shared" si="3"/>
        <v>14098458.280000001</v>
      </c>
      <c r="N17" s="14">
        <v>43210346.24</v>
      </c>
      <c r="O17" s="14">
        <v>63412988.019999996</v>
      </c>
      <c r="P17" s="14">
        <f t="shared" si="4"/>
        <v>10085345.740000002</v>
      </c>
      <c r="Q17" s="14">
        <f t="shared" si="5"/>
        <v>15630346.909999996</v>
      </c>
      <c r="R17" s="14">
        <v>53542291.43000001</v>
      </c>
      <c r="S17" s="14">
        <v>78537858.92999999</v>
      </c>
      <c r="T17" s="14">
        <f t="shared" si="6"/>
        <v>10331945.190000005</v>
      </c>
      <c r="U17" s="14">
        <f t="shared" si="7"/>
        <v>15124870.909999996</v>
      </c>
      <c r="V17" s="14">
        <v>63847831.470000006</v>
      </c>
      <c r="W17" s="14">
        <v>94584409.70999998</v>
      </c>
      <c r="X17" s="14">
        <f t="shared" si="8"/>
        <v>10305540.04</v>
      </c>
      <c r="Y17" s="14">
        <f t="shared" si="9"/>
        <v>16046550.779999986</v>
      </c>
      <c r="Z17" s="14">
        <f t="shared" si="10"/>
        <v>63847831.470000006</v>
      </c>
      <c r="AA17" s="14">
        <f t="shared" si="11"/>
        <v>94584409.70999998</v>
      </c>
      <c r="AB17" s="15">
        <f t="shared" si="12"/>
        <v>48.14036363073988</v>
      </c>
      <c r="AC17" s="16">
        <f t="shared" si="13"/>
        <v>50.50331831003564</v>
      </c>
      <c r="AD17" s="16">
        <f t="shared" si="14"/>
        <v>63.53532952461559</v>
      </c>
      <c r="AE17" s="14">
        <v>228610796.54000002</v>
      </c>
    </row>
    <row r="18" spans="1:31" ht="24.75" customHeight="1">
      <c r="A18" s="22" t="s">
        <v>25</v>
      </c>
      <c r="B18" s="18">
        <v>115705783.08</v>
      </c>
      <c r="C18" s="18">
        <v>138622000</v>
      </c>
      <c r="D18" s="18">
        <v>10198483.16</v>
      </c>
      <c r="E18" s="18">
        <v>16647603.07</v>
      </c>
      <c r="F18" s="18">
        <v>21620120.53</v>
      </c>
      <c r="G18" s="18">
        <v>31768133.68</v>
      </c>
      <c r="H18" s="18">
        <f t="shared" si="0"/>
        <v>11421637.370000001</v>
      </c>
      <c r="I18" s="18">
        <f t="shared" si="1"/>
        <v>15120530.61</v>
      </c>
      <c r="J18" s="18">
        <v>30997579.79</v>
      </c>
      <c r="K18" s="18">
        <v>44932963.25</v>
      </c>
      <c r="L18" s="18">
        <f t="shared" si="2"/>
        <v>9377459.259999998</v>
      </c>
      <c r="M18" s="18">
        <f t="shared" si="3"/>
        <v>13164829.57</v>
      </c>
      <c r="N18" s="18">
        <v>40494496.75</v>
      </c>
      <c r="O18" s="18">
        <v>59159377.08</v>
      </c>
      <c r="P18" s="18">
        <f t="shared" si="4"/>
        <v>9496916.96</v>
      </c>
      <c r="Q18" s="18">
        <f t="shared" si="5"/>
        <v>14226413.829999998</v>
      </c>
      <c r="R18" s="18">
        <v>49886256.35</v>
      </c>
      <c r="S18" s="18">
        <v>72814417.58</v>
      </c>
      <c r="T18" s="18">
        <f t="shared" si="6"/>
        <v>9391759.600000001</v>
      </c>
      <c r="U18" s="18">
        <f t="shared" si="7"/>
        <v>13655040.5</v>
      </c>
      <c r="V18" s="18">
        <v>59090468.7</v>
      </c>
      <c r="W18" s="18">
        <v>86401113.96</v>
      </c>
      <c r="X18" s="18">
        <f t="shared" si="8"/>
        <v>9204212.350000001</v>
      </c>
      <c r="Y18" s="18">
        <f t="shared" si="9"/>
        <v>13586696.379999995</v>
      </c>
      <c r="Z18" s="18">
        <f t="shared" si="10"/>
        <v>59090468.7</v>
      </c>
      <c r="AA18" s="18">
        <f t="shared" si="11"/>
        <v>86401113.96</v>
      </c>
      <c r="AB18" s="19">
        <f t="shared" si="12"/>
        <v>46.218359510152254</v>
      </c>
      <c r="AC18" s="20">
        <f t="shared" si="13"/>
        <v>51.069589718903096</v>
      </c>
      <c r="AD18" s="20">
        <f t="shared" si="14"/>
        <v>62.328572636378055</v>
      </c>
      <c r="AE18" s="18">
        <v>208675130.08</v>
      </c>
    </row>
    <row r="19" spans="1:31" ht="24.75" customHeight="1">
      <c r="A19" s="22" t="s">
        <v>26</v>
      </c>
      <c r="B19" s="18">
        <v>1261677.87</v>
      </c>
      <c r="C19" s="18">
        <v>1424000</v>
      </c>
      <c r="D19" s="18">
        <v>111246.67</v>
      </c>
      <c r="E19" s="18">
        <v>133659.97</v>
      </c>
      <c r="F19" s="18">
        <v>206346.67</v>
      </c>
      <c r="G19" s="18">
        <v>325146.63</v>
      </c>
      <c r="H19" s="18">
        <f t="shared" si="0"/>
        <v>95100.00000000001</v>
      </c>
      <c r="I19" s="18">
        <f t="shared" si="1"/>
        <v>191486.66</v>
      </c>
      <c r="J19" s="18">
        <v>301446.67</v>
      </c>
      <c r="K19" s="18">
        <v>531127.43</v>
      </c>
      <c r="L19" s="18">
        <f t="shared" si="2"/>
        <v>95099.99999999997</v>
      </c>
      <c r="M19" s="18">
        <f t="shared" si="3"/>
        <v>205980.80000000005</v>
      </c>
      <c r="N19" s="18">
        <v>404013.34</v>
      </c>
      <c r="O19" s="18">
        <v>782363.3</v>
      </c>
      <c r="P19" s="18">
        <f t="shared" si="4"/>
        <v>102566.67000000004</v>
      </c>
      <c r="Q19" s="18">
        <f t="shared" si="5"/>
        <v>251235.87</v>
      </c>
      <c r="R19" s="18">
        <v>507113.34</v>
      </c>
      <c r="S19" s="18">
        <v>1137735.3</v>
      </c>
      <c r="T19" s="18">
        <f t="shared" si="6"/>
        <v>103100</v>
      </c>
      <c r="U19" s="18">
        <f t="shared" si="7"/>
        <v>355372</v>
      </c>
      <c r="V19" s="18">
        <v>610213.34</v>
      </c>
      <c r="W19" s="18">
        <v>1477335.6</v>
      </c>
      <c r="X19" s="18">
        <f t="shared" si="8"/>
        <v>103099.99999999994</v>
      </c>
      <c r="Y19" s="18">
        <f t="shared" si="9"/>
        <v>339600.30000000005</v>
      </c>
      <c r="Z19" s="18">
        <f t="shared" si="10"/>
        <v>610213.34</v>
      </c>
      <c r="AA19" s="18">
        <f t="shared" si="11"/>
        <v>1477335.6</v>
      </c>
      <c r="AB19" s="19">
        <f t="shared" si="12"/>
        <v>142.10149191428692</v>
      </c>
      <c r="AC19" s="20">
        <f t="shared" si="13"/>
        <v>48.365224952388196</v>
      </c>
      <c r="AD19" s="20">
        <f t="shared" si="14"/>
        <v>103.74547752808989</v>
      </c>
      <c r="AE19" s="18">
        <v>3580936.14</v>
      </c>
    </row>
    <row r="20" spans="1:31" ht="24.75" customHeight="1">
      <c r="A20" s="22" t="s">
        <v>27</v>
      </c>
      <c r="B20" s="18">
        <v>9335316.4</v>
      </c>
      <c r="C20" s="18">
        <v>8622000</v>
      </c>
      <c r="D20" s="18">
        <v>1003499.22</v>
      </c>
      <c r="E20" s="18">
        <v>876390.28</v>
      </c>
      <c r="F20" s="18">
        <v>1353908.81</v>
      </c>
      <c r="G20" s="18">
        <v>1571096.03</v>
      </c>
      <c r="H20" s="18">
        <f t="shared" si="0"/>
        <v>350409.5900000001</v>
      </c>
      <c r="I20" s="18">
        <f t="shared" si="1"/>
        <v>694705.75</v>
      </c>
      <c r="J20" s="18">
        <v>1818491.11</v>
      </c>
      <c r="K20" s="18">
        <v>2282285.37</v>
      </c>
      <c r="L20" s="18">
        <f t="shared" si="2"/>
        <v>464582.30000000005</v>
      </c>
      <c r="M20" s="18">
        <f t="shared" si="3"/>
        <v>711189.3400000001</v>
      </c>
      <c r="N20" s="18">
        <v>2297786.12</v>
      </c>
      <c r="O20" s="18">
        <v>3415776.85</v>
      </c>
      <c r="P20" s="18">
        <f t="shared" si="4"/>
        <v>479295.01</v>
      </c>
      <c r="Q20" s="18">
        <f t="shared" si="5"/>
        <v>1133491.48</v>
      </c>
      <c r="R20" s="18">
        <v>3130970.53</v>
      </c>
      <c r="S20" s="18">
        <v>4514512.35</v>
      </c>
      <c r="T20" s="18">
        <f t="shared" si="6"/>
        <v>833184.4099999997</v>
      </c>
      <c r="U20" s="18">
        <f t="shared" si="7"/>
        <v>1098735.4999999995</v>
      </c>
      <c r="V20" s="18">
        <v>4125465.82</v>
      </c>
      <c r="W20" s="18">
        <v>6618995.88</v>
      </c>
      <c r="X20" s="18">
        <f t="shared" si="8"/>
        <v>994495.29</v>
      </c>
      <c r="Y20" s="18">
        <f t="shared" si="9"/>
        <v>2104483.5300000003</v>
      </c>
      <c r="Z20" s="18">
        <f t="shared" si="10"/>
        <v>4125465.82</v>
      </c>
      <c r="AA20" s="18">
        <f t="shared" si="11"/>
        <v>6618995.88</v>
      </c>
      <c r="AB20" s="19">
        <f t="shared" si="12"/>
        <v>60.44238805498091</v>
      </c>
      <c r="AC20" s="20">
        <f t="shared" si="13"/>
        <v>44.19202995626372</v>
      </c>
      <c r="AD20" s="20">
        <f t="shared" si="14"/>
        <v>76.76868336812804</v>
      </c>
      <c r="AE20" s="18">
        <v>16180483.52</v>
      </c>
    </row>
    <row r="21" spans="1:31" ht="24.75" customHeight="1">
      <c r="A21" s="22" t="s">
        <v>28</v>
      </c>
      <c r="B21" s="18">
        <v>120264.95</v>
      </c>
      <c r="C21" s="18">
        <v>201000</v>
      </c>
      <c r="D21" s="18">
        <v>4404.17</v>
      </c>
      <c r="E21" s="18">
        <v>11161.7</v>
      </c>
      <c r="F21" s="18">
        <v>4663.14</v>
      </c>
      <c r="G21" s="18">
        <v>19806.49</v>
      </c>
      <c r="H21" s="18">
        <f t="shared" si="0"/>
        <v>258.97000000000025</v>
      </c>
      <c r="I21" s="18">
        <f t="shared" si="1"/>
        <v>8644.79</v>
      </c>
      <c r="J21" s="18">
        <v>7482.93</v>
      </c>
      <c r="K21" s="18">
        <v>36265.06</v>
      </c>
      <c r="L21" s="18">
        <f t="shared" si="2"/>
        <v>2819.79</v>
      </c>
      <c r="M21" s="18">
        <f t="shared" si="3"/>
        <v>16458.569999999996</v>
      </c>
      <c r="N21" s="18">
        <v>14050.03</v>
      </c>
      <c r="O21" s="18">
        <v>55470.79</v>
      </c>
      <c r="P21" s="18">
        <f t="shared" si="4"/>
        <v>6567.1</v>
      </c>
      <c r="Q21" s="18">
        <f t="shared" si="5"/>
        <v>19205.730000000003</v>
      </c>
      <c r="R21" s="18">
        <v>17951.21</v>
      </c>
      <c r="S21" s="18">
        <v>71193.7</v>
      </c>
      <c r="T21" s="18">
        <f t="shared" si="6"/>
        <v>3901.1799999999985</v>
      </c>
      <c r="U21" s="18">
        <f t="shared" si="7"/>
        <v>15722.909999999996</v>
      </c>
      <c r="V21" s="18">
        <v>21683.61</v>
      </c>
      <c r="W21" s="18">
        <v>86964.27</v>
      </c>
      <c r="X21" s="18">
        <f t="shared" si="8"/>
        <v>3732.4000000000015</v>
      </c>
      <c r="Y21" s="18">
        <f t="shared" si="9"/>
        <v>15770.570000000007</v>
      </c>
      <c r="Z21" s="18">
        <f t="shared" si="10"/>
        <v>21683.61</v>
      </c>
      <c r="AA21" s="18">
        <f t="shared" si="11"/>
        <v>86964.27</v>
      </c>
      <c r="AB21" s="19">
        <f t="shared" si="12"/>
        <v>301.0599249848157</v>
      </c>
      <c r="AC21" s="20">
        <f t="shared" si="13"/>
        <v>18.029866557130735</v>
      </c>
      <c r="AD21" s="20">
        <f t="shared" si="14"/>
        <v>43.26580597014926</v>
      </c>
      <c r="AE21" s="18">
        <v>174246.8</v>
      </c>
    </row>
    <row r="22" spans="1:31" ht="24.75" customHeight="1">
      <c r="A22" s="13" t="s">
        <v>29</v>
      </c>
      <c r="B22" s="14">
        <v>17921923.03</v>
      </c>
      <c r="C22" s="14">
        <v>21332000</v>
      </c>
      <c r="D22" s="14">
        <v>1569328.8000000003</v>
      </c>
      <c r="E22" s="14">
        <v>2514492.54</v>
      </c>
      <c r="F22" s="14">
        <v>3394774.88</v>
      </c>
      <c r="G22" s="14">
        <v>4807176.170000001</v>
      </c>
      <c r="H22" s="14">
        <f t="shared" si="0"/>
        <v>1825446.0799999996</v>
      </c>
      <c r="I22" s="14">
        <f t="shared" si="1"/>
        <v>2292683.630000001</v>
      </c>
      <c r="J22" s="14">
        <v>4799306</v>
      </c>
      <c r="K22" s="14">
        <v>6827883.039999999</v>
      </c>
      <c r="L22" s="14">
        <f t="shared" si="2"/>
        <v>1404531.12</v>
      </c>
      <c r="M22" s="14">
        <f t="shared" si="3"/>
        <v>2020706.8699999982</v>
      </c>
      <c r="N22" s="14">
        <v>6203885.670000001</v>
      </c>
      <c r="O22" s="14">
        <v>8961283.91</v>
      </c>
      <c r="P22" s="14">
        <f t="shared" si="4"/>
        <v>1404579.6700000009</v>
      </c>
      <c r="Q22" s="14">
        <f t="shared" si="5"/>
        <v>2133400.870000001</v>
      </c>
      <c r="R22" s="14">
        <v>7670302.0200000005</v>
      </c>
      <c r="S22" s="14">
        <v>11112981.31</v>
      </c>
      <c r="T22" s="14">
        <f t="shared" si="6"/>
        <v>1466416.3499999996</v>
      </c>
      <c r="U22" s="14">
        <f t="shared" si="7"/>
        <v>2151697.4000000004</v>
      </c>
      <c r="V22" s="14">
        <v>9144483.32</v>
      </c>
      <c r="W22" s="14">
        <v>13488404.37</v>
      </c>
      <c r="X22" s="14">
        <f t="shared" si="8"/>
        <v>1474181.2999999998</v>
      </c>
      <c r="Y22" s="14">
        <f t="shared" si="9"/>
        <v>2375423.0599999987</v>
      </c>
      <c r="Z22" s="14">
        <f t="shared" si="10"/>
        <v>9144483.32</v>
      </c>
      <c r="AA22" s="14">
        <f t="shared" si="11"/>
        <v>13488404.37</v>
      </c>
      <c r="AB22" s="15">
        <f t="shared" si="12"/>
        <v>47.50318741901318</v>
      </c>
      <c r="AC22" s="16">
        <f t="shared" si="13"/>
        <v>51.024007327186915</v>
      </c>
      <c r="AD22" s="16">
        <f t="shared" si="14"/>
        <v>63.230847412338264</v>
      </c>
      <c r="AE22" s="14">
        <v>32614048.92</v>
      </c>
    </row>
    <row r="23" spans="1:31" ht="24.75" customHeight="1">
      <c r="A23" s="22" t="s">
        <v>30</v>
      </c>
      <c r="B23" s="18">
        <v>15650706.6</v>
      </c>
      <c r="C23" s="18">
        <v>19099000</v>
      </c>
      <c r="D23" s="18">
        <v>1485240.1</v>
      </c>
      <c r="E23" s="18">
        <v>2300933.15</v>
      </c>
      <c r="F23" s="18">
        <v>3087260.21</v>
      </c>
      <c r="G23" s="18">
        <v>4395760.98</v>
      </c>
      <c r="H23" s="18">
        <f t="shared" si="0"/>
        <v>1602020.1099999999</v>
      </c>
      <c r="I23" s="18">
        <f t="shared" si="1"/>
        <v>2094827.8300000005</v>
      </c>
      <c r="J23" s="18">
        <v>4366094.21</v>
      </c>
      <c r="K23" s="18">
        <v>6221660.55</v>
      </c>
      <c r="L23" s="18">
        <f t="shared" si="2"/>
        <v>1278834</v>
      </c>
      <c r="M23" s="18">
        <f t="shared" si="3"/>
        <v>1825899.5699999994</v>
      </c>
      <c r="N23" s="18">
        <v>5643207.15</v>
      </c>
      <c r="O23" s="18">
        <v>8051693.72</v>
      </c>
      <c r="P23" s="18">
        <f t="shared" si="4"/>
        <v>1277112.9400000004</v>
      </c>
      <c r="Q23" s="18">
        <f t="shared" si="5"/>
        <v>1830033.17</v>
      </c>
      <c r="R23" s="18">
        <v>6902873.72</v>
      </c>
      <c r="S23" s="18">
        <v>9887182.26</v>
      </c>
      <c r="T23" s="18">
        <f t="shared" si="6"/>
        <v>1259666.5699999994</v>
      </c>
      <c r="U23" s="18">
        <f t="shared" si="7"/>
        <v>1835488.54</v>
      </c>
      <c r="V23" s="18">
        <v>8158092.64</v>
      </c>
      <c r="W23" s="18">
        <v>11724611.58</v>
      </c>
      <c r="X23" s="18">
        <f t="shared" si="8"/>
        <v>1255218.92</v>
      </c>
      <c r="Y23" s="18">
        <f t="shared" si="9"/>
        <v>1837429.3200000003</v>
      </c>
      <c r="Z23" s="18">
        <f t="shared" si="10"/>
        <v>8158092.64</v>
      </c>
      <c r="AA23" s="18">
        <f t="shared" si="11"/>
        <v>11724611.58</v>
      </c>
      <c r="AB23" s="19">
        <f t="shared" si="12"/>
        <v>43.717558716028506</v>
      </c>
      <c r="AC23" s="20">
        <f t="shared" si="13"/>
        <v>52.126033977277416</v>
      </c>
      <c r="AD23" s="20">
        <f t="shared" si="14"/>
        <v>61.38861500602126</v>
      </c>
      <c r="AE23" s="18">
        <v>28355973.07</v>
      </c>
    </row>
    <row r="24" spans="1:31" ht="24.75" customHeight="1">
      <c r="A24" s="22" t="s">
        <v>31</v>
      </c>
      <c r="B24" s="18">
        <v>258151.57</v>
      </c>
      <c r="C24" s="18">
        <v>293000</v>
      </c>
      <c r="D24" s="18">
        <v>22985.81</v>
      </c>
      <c r="E24" s="18">
        <v>19207.2</v>
      </c>
      <c r="F24" s="18">
        <v>42481.31</v>
      </c>
      <c r="G24" s="18">
        <v>58790.03</v>
      </c>
      <c r="H24" s="18">
        <f t="shared" si="0"/>
        <v>19495.499999999996</v>
      </c>
      <c r="I24" s="18">
        <f t="shared" si="1"/>
        <v>39582.83</v>
      </c>
      <c r="J24" s="18">
        <v>61976.81</v>
      </c>
      <c r="K24" s="18">
        <v>101398.77</v>
      </c>
      <c r="L24" s="18">
        <f t="shared" si="2"/>
        <v>19495.5</v>
      </c>
      <c r="M24" s="18">
        <f t="shared" si="3"/>
        <v>42608.740000000005</v>
      </c>
      <c r="N24" s="18">
        <v>83002.98</v>
      </c>
      <c r="O24" s="18">
        <v>151156.05</v>
      </c>
      <c r="P24" s="18">
        <f t="shared" si="4"/>
        <v>21026.17</v>
      </c>
      <c r="Q24" s="18">
        <f t="shared" si="5"/>
        <v>49757.279999999984</v>
      </c>
      <c r="R24" s="18">
        <v>104138.48</v>
      </c>
      <c r="S24" s="18">
        <v>220786.57</v>
      </c>
      <c r="T24" s="18">
        <f t="shared" si="6"/>
        <v>21135.5</v>
      </c>
      <c r="U24" s="18">
        <f t="shared" si="7"/>
        <v>69630.52000000002</v>
      </c>
      <c r="V24" s="18">
        <v>125273.98</v>
      </c>
      <c r="W24" s="18">
        <v>287546.69</v>
      </c>
      <c r="X24" s="18">
        <f t="shared" si="8"/>
        <v>21135.5</v>
      </c>
      <c r="Y24" s="18">
        <f t="shared" si="9"/>
        <v>66760.12</v>
      </c>
      <c r="Z24" s="18">
        <f t="shared" si="10"/>
        <v>125273.98</v>
      </c>
      <c r="AA24" s="18">
        <f t="shared" si="11"/>
        <v>287546.69</v>
      </c>
      <c r="AB24" s="19">
        <f t="shared" si="12"/>
        <v>129.53424965024664</v>
      </c>
      <c r="AC24" s="20">
        <f t="shared" si="13"/>
        <v>48.52729735480594</v>
      </c>
      <c r="AD24" s="20">
        <f t="shared" si="14"/>
        <v>98.13880204778157</v>
      </c>
      <c r="AE24" s="18">
        <v>697431.68</v>
      </c>
    </row>
    <row r="25" spans="1:31" ht="24.75" customHeight="1">
      <c r="A25" s="22" t="s">
        <v>32</v>
      </c>
      <c r="B25" s="18">
        <v>1960005.95</v>
      </c>
      <c r="C25" s="18">
        <v>1884000</v>
      </c>
      <c r="D25" s="18">
        <v>60245.61</v>
      </c>
      <c r="E25" s="18">
        <v>192757.81</v>
      </c>
      <c r="F25" s="18">
        <v>263543.75</v>
      </c>
      <c r="G25" s="18">
        <v>343845.93</v>
      </c>
      <c r="H25" s="18">
        <f t="shared" si="0"/>
        <v>203298.14</v>
      </c>
      <c r="I25" s="18">
        <f t="shared" si="1"/>
        <v>151088.12</v>
      </c>
      <c r="J25" s="18">
        <v>364801.19</v>
      </c>
      <c r="K25" s="18">
        <v>491591.21</v>
      </c>
      <c r="L25" s="18">
        <f t="shared" si="2"/>
        <v>101257.44</v>
      </c>
      <c r="M25" s="18">
        <f t="shared" si="3"/>
        <v>147745.28000000003</v>
      </c>
      <c r="N25" s="18">
        <v>468898.6</v>
      </c>
      <c r="O25" s="18">
        <v>741251.81</v>
      </c>
      <c r="P25" s="18">
        <f t="shared" si="4"/>
        <v>104097.40999999997</v>
      </c>
      <c r="Q25" s="18">
        <f t="shared" si="5"/>
        <v>249660.60000000003</v>
      </c>
      <c r="R25" s="18">
        <v>652872.44</v>
      </c>
      <c r="S25" s="18">
        <v>984562.27</v>
      </c>
      <c r="T25" s="18">
        <f t="shared" si="6"/>
        <v>183973.83999999997</v>
      </c>
      <c r="U25" s="18">
        <f t="shared" si="7"/>
        <v>243310.45999999996</v>
      </c>
      <c r="V25" s="18">
        <v>849211.45</v>
      </c>
      <c r="W25" s="18">
        <v>1453494.48</v>
      </c>
      <c r="X25" s="18">
        <f t="shared" si="8"/>
        <v>196339.01</v>
      </c>
      <c r="Y25" s="18">
        <f t="shared" si="9"/>
        <v>468932.20999999996</v>
      </c>
      <c r="Z25" s="18">
        <f t="shared" si="10"/>
        <v>849211.45</v>
      </c>
      <c r="AA25" s="18">
        <f t="shared" si="11"/>
        <v>1453494.48</v>
      </c>
      <c r="AB25" s="19">
        <f t="shared" si="12"/>
        <v>71.15813499688447</v>
      </c>
      <c r="AC25" s="20">
        <f t="shared" si="13"/>
        <v>43.3269832675763</v>
      </c>
      <c r="AD25" s="20">
        <f t="shared" si="14"/>
        <v>77.14938853503185</v>
      </c>
      <c r="AE25" s="18">
        <v>3493898.42</v>
      </c>
    </row>
    <row r="26" spans="1:31" ht="24.75" customHeight="1">
      <c r="A26" s="22" t="s">
        <v>33</v>
      </c>
      <c r="B26" s="18">
        <v>53058.91</v>
      </c>
      <c r="C26" s="18">
        <v>56000</v>
      </c>
      <c r="D26" s="18">
        <v>857.28</v>
      </c>
      <c r="E26" s="18">
        <v>1594.38</v>
      </c>
      <c r="F26" s="18">
        <v>1489.61</v>
      </c>
      <c r="G26" s="18">
        <v>8779.23</v>
      </c>
      <c r="H26" s="18">
        <f t="shared" si="0"/>
        <v>632.3299999999999</v>
      </c>
      <c r="I26" s="18">
        <f t="shared" si="1"/>
        <v>7184.849999999999</v>
      </c>
      <c r="J26" s="18">
        <v>6433.79</v>
      </c>
      <c r="K26" s="18">
        <v>13232.51</v>
      </c>
      <c r="L26" s="18">
        <f t="shared" si="2"/>
        <v>4944.18</v>
      </c>
      <c r="M26" s="18">
        <f t="shared" si="3"/>
        <v>4453.280000000001</v>
      </c>
      <c r="N26" s="18">
        <v>8776.94</v>
      </c>
      <c r="O26" s="18">
        <v>17182.33</v>
      </c>
      <c r="P26" s="18">
        <f t="shared" si="4"/>
        <v>2343.1500000000005</v>
      </c>
      <c r="Q26" s="18">
        <f t="shared" si="5"/>
        <v>3949.8200000000015</v>
      </c>
      <c r="R26" s="18">
        <v>10417.38</v>
      </c>
      <c r="S26" s="18">
        <v>20450.21</v>
      </c>
      <c r="T26" s="18">
        <f t="shared" si="6"/>
        <v>1640.4399999999987</v>
      </c>
      <c r="U26" s="18">
        <f t="shared" si="7"/>
        <v>3267.8799999999974</v>
      </c>
      <c r="V26" s="18">
        <v>11905.25</v>
      </c>
      <c r="W26" s="18">
        <v>22751.62</v>
      </c>
      <c r="X26" s="18">
        <f t="shared" si="8"/>
        <v>1487.8700000000008</v>
      </c>
      <c r="Y26" s="18">
        <f t="shared" si="9"/>
        <v>2301.41</v>
      </c>
      <c r="Z26" s="18">
        <f t="shared" si="10"/>
        <v>11905.25</v>
      </c>
      <c r="AA26" s="18">
        <f t="shared" si="11"/>
        <v>22751.62</v>
      </c>
      <c r="AB26" s="19">
        <f t="shared" si="12"/>
        <v>91.10577266332079</v>
      </c>
      <c r="AC26" s="20">
        <f t="shared" si="13"/>
        <v>22.437796027095164</v>
      </c>
      <c r="AD26" s="20">
        <f t="shared" si="14"/>
        <v>40.627892857142854</v>
      </c>
      <c r="AE26" s="18">
        <v>66745.75</v>
      </c>
    </row>
    <row r="27" spans="1:31" ht="24.75" customHeight="1">
      <c r="A27" s="13" t="s">
        <v>34</v>
      </c>
      <c r="B27" s="14">
        <v>15613557.01</v>
      </c>
      <c r="C27" s="14">
        <v>14363000</v>
      </c>
      <c r="D27" s="14">
        <v>178129.65000000002</v>
      </c>
      <c r="E27" s="14">
        <v>1087080.21</v>
      </c>
      <c r="F27" s="14">
        <v>1129174.02</v>
      </c>
      <c r="G27" s="14">
        <v>4264191.9799999995</v>
      </c>
      <c r="H27" s="14">
        <f t="shared" si="0"/>
        <v>951044.37</v>
      </c>
      <c r="I27" s="14">
        <f t="shared" si="1"/>
        <v>3177111.7699999996</v>
      </c>
      <c r="J27" s="14">
        <v>2196821.2300000004</v>
      </c>
      <c r="K27" s="14">
        <v>6744826.800000001</v>
      </c>
      <c r="L27" s="14">
        <f t="shared" si="2"/>
        <v>1067647.2100000004</v>
      </c>
      <c r="M27" s="14">
        <f t="shared" si="3"/>
        <v>2480634.820000001</v>
      </c>
      <c r="N27" s="14">
        <v>3287598.9200000004</v>
      </c>
      <c r="O27" s="14">
        <v>10891414.33</v>
      </c>
      <c r="P27" s="14">
        <f t="shared" si="4"/>
        <v>1090777.69</v>
      </c>
      <c r="Q27" s="14">
        <f t="shared" si="5"/>
        <v>4146587.5299999993</v>
      </c>
      <c r="R27" s="14">
        <v>4073748.2199999997</v>
      </c>
      <c r="S27" s="14">
        <v>13964503.870000001</v>
      </c>
      <c r="T27" s="14">
        <f t="shared" si="6"/>
        <v>786149.2999999993</v>
      </c>
      <c r="U27" s="14">
        <f t="shared" si="7"/>
        <v>3073089.540000001</v>
      </c>
      <c r="V27" s="14">
        <v>4949817.43</v>
      </c>
      <c r="W27" s="14">
        <v>18213687.27</v>
      </c>
      <c r="X27" s="14">
        <f t="shared" si="8"/>
        <v>876069.21</v>
      </c>
      <c r="Y27" s="14">
        <f t="shared" si="9"/>
        <v>4249183.3999999985</v>
      </c>
      <c r="Z27" s="14">
        <f t="shared" si="10"/>
        <v>4949817.43</v>
      </c>
      <c r="AA27" s="14">
        <f t="shared" si="11"/>
        <v>18213687.27</v>
      </c>
      <c r="AB27" s="15">
        <f t="shared" si="12"/>
        <v>267.9668498399546</v>
      </c>
      <c r="AC27" s="16">
        <f t="shared" si="13"/>
        <v>31.70204859039996</v>
      </c>
      <c r="AD27" s="16">
        <f t="shared" si="14"/>
        <v>126.80977003411545</v>
      </c>
      <c r="AE27" s="14">
        <v>48477234.45</v>
      </c>
    </row>
    <row r="28" spans="1:31" ht="24.75" customHeight="1">
      <c r="A28" s="22" t="s">
        <v>35</v>
      </c>
      <c r="B28" s="18">
        <v>13280593.74</v>
      </c>
      <c r="C28" s="18">
        <v>12172000</v>
      </c>
      <c r="D28" s="18">
        <v>162711.25</v>
      </c>
      <c r="E28" s="18">
        <v>1079110.53</v>
      </c>
      <c r="F28" s="18">
        <v>959898.3</v>
      </c>
      <c r="G28" s="18">
        <v>4104099.42</v>
      </c>
      <c r="H28" s="18">
        <f t="shared" si="0"/>
        <v>797187.05</v>
      </c>
      <c r="I28" s="18">
        <f t="shared" si="1"/>
        <v>3024988.8899999997</v>
      </c>
      <c r="J28" s="18">
        <v>1887115.86</v>
      </c>
      <c r="K28" s="18">
        <v>6353694.33</v>
      </c>
      <c r="L28" s="18">
        <f t="shared" si="2"/>
        <v>927217.56</v>
      </c>
      <c r="M28" s="18">
        <f t="shared" si="3"/>
        <v>2249594.91</v>
      </c>
      <c r="N28" s="18">
        <v>2805777.41</v>
      </c>
      <c r="O28" s="18">
        <v>10106340.07</v>
      </c>
      <c r="P28" s="18">
        <f t="shared" si="4"/>
        <v>918661.55</v>
      </c>
      <c r="Q28" s="18">
        <f t="shared" si="5"/>
        <v>3752645.74</v>
      </c>
      <c r="R28" s="18">
        <v>3426713.46</v>
      </c>
      <c r="S28" s="18">
        <v>12872896.55</v>
      </c>
      <c r="T28" s="18">
        <f t="shared" si="6"/>
        <v>620936.0499999998</v>
      </c>
      <c r="U28" s="18">
        <f t="shared" si="7"/>
        <v>2766556.4800000004</v>
      </c>
      <c r="V28" s="18">
        <v>4163737.15</v>
      </c>
      <c r="W28" s="18">
        <v>16668600.21</v>
      </c>
      <c r="X28" s="18">
        <f t="shared" si="8"/>
        <v>737023.69</v>
      </c>
      <c r="Y28" s="18">
        <f t="shared" si="9"/>
        <v>3795703.66</v>
      </c>
      <c r="Z28" s="18">
        <f t="shared" si="10"/>
        <v>4163737.15</v>
      </c>
      <c r="AA28" s="18">
        <f t="shared" si="11"/>
        <v>16668600.21</v>
      </c>
      <c r="AB28" s="19">
        <f t="shared" si="12"/>
        <v>300.3278691595602</v>
      </c>
      <c r="AC28" s="20">
        <f t="shared" si="13"/>
        <v>31.3520406656156</v>
      </c>
      <c r="AD28" s="20">
        <f t="shared" si="14"/>
        <v>136.94216406506737</v>
      </c>
      <c r="AE28" s="18">
        <v>43549400.45</v>
      </c>
    </row>
    <row r="29" spans="1:31" ht="24.75" customHeight="1">
      <c r="A29" s="22" t="s">
        <v>36</v>
      </c>
      <c r="B29" s="18">
        <v>86245.69</v>
      </c>
      <c r="C29" s="18">
        <v>236000</v>
      </c>
      <c r="D29" s="18">
        <v>379.35</v>
      </c>
      <c r="E29" s="18">
        <v>932.2</v>
      </c>
      <c r="F29" s="18">
        <v>4142.41</v>
      </c>
      <c r="G29" s="18">
        <v>3232.24</v>
      </c>
      <c r="H29" s="18">
        <f t="shared" si="0"/>
        <v>3763.06</v>
      </c>
      <c r="I29" s="18">
        <f t="shared" si="1"/>
        <v>2300.04</v>
      </c>
      <c r="J29" s="18">
        <v>6430.44</v>
      </c>
      <c r="K29" s="18">
        <v>9409.87</v>
      </c>
      <c r="L29" s="18">
        <f t="shared" si="2"/>
        <v>2288.0299999999997</v>
      </c>
      <c r="M29" s="18">
        <f t="shared" si="3"/>
        <v>6177.630000000001</v>
      </c>
      <c r="N29" s="18">
        <v>10571.72</v>
      </c>
      <c r="O29" s="18">
        <v>22587.83</v>
      </c>
      <c r="P29" s="18">
        <f t="shared" si="4"/>
        <v>4141.28</v>
      </c>
      <c r="Q29" s="18">
        <f t="shared" si="5"/>
        <v>13177.960000000001</v>
      </c>
      <c r="R29" s="18">
        <v>13343.53</v>
      </c>
      <c r="S29" s="18">
        <v>29626.07</v>
      </c>
      <c r="T29" s="18">
        <f t="shared" si="6"/>
        <v>2771.8100000000013</v>
      </c>
      <c r="U29" s="18">
        <f t="shared" si="7"/>
        <v>7038.239999999998</v>
      </c>
      <c r="V29" s="18">
        <v>21440.57</v>
      </c>
      <c r="W29" s="18">
        <v>43422.96</v>
      </c>
      <c r="X29" s="18">
        <f t="shared" si="8"/>
        <v>8097.039999999999</v>
      </c>
      <c r="Y29" s="18">
        <f t="shared" si="9"/>
        <v>13796.89</v>
      </c>
      <c r="Z29" s="18">
        <f t="shared" si="10"/>
        <v>21440.57</v>
      </c>
      <c r="AA29" s="18">
        <f t="shared" si="11"/>
        <v>43422.96</v>
      </c>
      <c r="AB29" s="19">
        <f t="shared" si="12"/>
        <v>102.52707833793598</v>
      </c>
      <c r="AC29" s="20">
        <f t="shared" si="13"/>
        <v>24.85987415718977</v>
      </c>
      <c r="AD29" s="20">
        <f t="shared" si="14"/>
        <v>18.399559322033898</v>
      </c>
      <c r="AE29" s="18">
        <v>301000</v>
      </c>
    </row>
    <row r="30" spans="1:31" ht="24.75" customHeight="1">
      <c r="A30" s="22" t="s">
        <v>37</v>
      </c>
      <c r="B30" s="18">
        <v>84248.33</v>
      </c>
      <c r="C30" s="18">
        <v>28000</v>
      </c>
      <c r="D30" s="18">
        <v>0</v>
      </c>
      <c r="E30" s="18">
        <v>0</v>
      </c>
      <c r="F30" s="18">
        <v>46617.56</v>
      </c>
      <c r="G30" s="18">
        <v>1784.9</v>
      </c>
      <c r="H30" s="18">
        <f t="shared" si="0"/>
        <v>46617.56</v>
      </c>
      <c r="I30" s="18">
        <f t="shared" si="1"/>
        <v>1784.9</v>
      </c>
      <c r="J30" s="18">
        <v>46800.31</v>
      </c>
      <c r="K30" s="18">
        <v>2880.48</v>
      </c>
      <c r="L30" s="18">
        <f t="shared" si="2"/>
        <v>182.75</v>
      </c>
      <c r="M30" s="18">
        <f t="shared" si="3"/>
        <v>1095.58</v>
      </c>
      <c r="N30" s="18">
        <v>68994.58</v>
      </c>
      <c r="O30" s="18">
        <v>4467.08</v>
      </c>
      <c r="P30" s="18">
        <f t="shared" si="4"/>
        <v>22194.270000000004</v>
      </c>
      <c r="Q30" s="18">
        <f t="shared" si="5"/>
        <v>1586.6</v>
      </c>
      <c r="R30" s="18">
        <v>71303.38</v>
      </c>
      <c r="S30" s="18">
        <v>15277.67</v>
      </c>
      <c r="T30" s="18">
        <f t="shared" si="6"/>
        <v>2308.800000000003</v>
      </c>
      <c r="U30" s="18">
        <f t="shared" si="7"/>
        <v>10810.59</v>
      </c>
      <c r="V30" s="18">
        <v>74923.58</v>
      </c>
      <c r="W30" s="18">
        <v>16934.95</v>
      </c>
      <c r="X30" s="18">
        <f t="shared" si="8"/>
        <v>3620.199999999997</v>
      </c>
      <c r="Y30" s="18">
        <f t="shared" si="9"/>
        <v>1657.2800000000007</v>
      </c>
      <c r="Z30" s="18">
        <f t="shared" si="10"/>
        <v>74923.58</v>
      </c>
      <c r="AA30" s="18">
        <f t="shared" si="11"/>
        <v>16934.95</v>
      </c>
      <c r="AB30" s="19">
        <f t="shared" si="12"/>
        <v>-77.39703575296323</v>
      </c>
      <c r="AC30" s="20">
        <f t="shared" si="13"/>
        <v>88.93182808490091</v>
      </c>
      <c r="AD30" s="20">
        <f t="shared" si="14"/>
        <v>60.481964285714284</v>
      </c>
      <c r="AE30" s="18">
        <v>40000</v>
      </c>
    </row>
    <row r="31" spans="1:31" ht="24.75" customHeight="1">
      <c r="A31" s="22" t="s">
        <v>38</v>
      </c>
      <c r="B31" s="18">
        <v>1821211.07</v>
      </c>
      <c r="C31" s="18">
        <v>1497000</v>
      </c>
      <c r="D31" s="18">
        <v>12159.85</v>
      </c>
      <c r="E31" s="18">
        <v>5387.48</v>
      </c>
      <c r="F31" s="18">
        <v>102583.45</v>
      </c>
      <c r="G31" s="18">
        <v>146498.82</v>
      </c>
      <c r="H31" s="18">
        <f t="shared" si="0"/>
        <v>90423.59999999999</v>
      </c>
      <c r="I31" s="18">
        <f t="shared" si="1"/>
        <v>141111.34</v>
      </c>
      <c r="J31" s="18">
        <v>228531.48</v>
      </c>
      <c r="K31" s="18">
        <v>349683.66</v>
      </c>
      <c r="L31" s="18">
        <f t="shared" si="2"/>
        <v>125948.03000000001</v>
      </c>
      <c r="M31" s="18">
        <f t="shared" si="3"/>
        <v>203184.83999999997</v>
      </c>
      <c r="N31" s="18">
        <v>355869.47</v>
      </c>
      <c r="O31" s="18">
        <v>708808.74</v>
      </c>
      <c r="P31" s="18">
        <f t="shared" si="4"/>
        <v>127337.98999999996</v>
      </c>
      <c r="Q31" s="18">
        <f t="shared" si="5"/>
        <v>359125.08</v>
      </c>
      <c r="R31" s="18">
        <v>507044.48</v>
      </c>
      <c r="S31" s="18">
        <v>977975.77</v>
      </c>
      <c r="T31" s="18">
        <f t="shared" si="6"/>
        <v>151175.01</v>
      </c>
      <c r="U31" s="18">
        <f t="shared" si="7"/>
        <v>269167.03</v>
      </c>
      <c r="V31" s="18">
        <v>627919.46</v>
      </c>
      <c r="W31" s="18">
        <v>1341146.95</v>
      </c>
      <c r="X31" s="18">
        <f t="shared" si="8"/>
        <v>120874.97999999998</v>
      </c>
      <c r="Y31" s="18">
        <f t="shared" si="9"/>
        <v>363171.17999999993</v>
      </c>
      <c r="Z31" s="18">
        <f t="shared" si="10"/>
        <v>627919.46</v>
      </c>
      <c r="AA31" s="18">
        <f t="shared" si="11"/>
        <v>1341146.95</v>
      </c>
      <c r="AB31" s="19">
        <f t="shared" si="12"/>
        <v>113.58582357043052</v>
      </c>
      <c r="AC31" s="20">
        <f t="shared" si="13"/>
        <v>34.47812668962087</v>
      </c>
      <c r="AD31" s="20">
        <f t="shared" si="14"/>
        <v>89.58897461589847</v>
      </c>
      <c r="AE31" s="18">
        <v>4097884</v>
      </c>
    </row>
    <row r="32" spans="1:31" ht="24.75" customHeight="1">
      <c r="A32" s="22" t="s">
        <v>39</v>
      </c>
      <c r="B32" s="18">
        <v>15992.81</v>
      </c>
      <c r="C32" s="18">
        <v>19000</v>
      </c>
      <c r="D32" s="18">
        <v>0</v>
      </c>
      <c r="E32" s="18">
        <v>0</v>
      </c>
      <c r="F32" s="18">
        <v>0</v>
      </c>
      <c r="G32" s="18">
        <v>0</v>
      </c>
      <c r="H32" s="18">
        <f t="shared" si="0"/>
        <v>0</v>
      </c>
      <c r="I32" s="18">
        <f t="shared" si="1"/>
        <v>0</v>
      </c>
      <c r="J32" s="18">
        <v>1816.92</v>
      </c>
      <c r="K32" s="18">
        <v>0</v>
      </c>
      <c r="L32" s="18">
        <f t="shared" si="2"/>
        <v>1816.92</v>
      </c>
      <c r="M32" s="18">
        <f t="shared" si="3"/>
        <v>0</v>
      </c>
      <c r="N32" s="18">
        <v>1816.92</v>
      </c>
      <c r="O32" s="18">
        <v>0</v>
      </c>
      <c r="P32" s="18">
        <f t="shared" si="4"/>
        <v>0</v>
      </c>
      <c r="Q32" s="18">
        <f t="shared" si="5"/>
        <v>0</v>
      </c>
      <c r="R32" s="18">
        <v>2256.95</v>
      </c>
      <c r="S32" s="18">
        <v>0</v>
      </c>
      <c r="T32" s="18">
        <f t="shared" si="6"/>
        <v>440.02999999999975</v>
      </c>
      <c r="U32" s="18">
        <f t="shared" si="7"/>
        <v>0</v>
      </c>
      <c r="V32" s="18">
        <v>2256.95</v>
      </c>
      <c r="W32" s="18">
        <v>11993.43</v>
      </c>
      <c r="X32" s="18">
        <f t="shared" si="8"/>
        <v>0</v>
      </c>
      <c r="Y32" s="18">
        <f t="shared" si="9"/>
        <v>11993.43</v>
      </c>
      <c r="Z32" s="18">
        <f t="shared" si="10"/>
        <v>2256.95</v>
      </c>
      <c r="AA32" s="18">
        <f t="shared" si="11"/>
        <v>11993.43</v>
      </c>
      <c r="AB32" s="19">
        <f t="shared" si="12"/>
        <v>431.3998980925586</v>
      </c>
      <c r="AC32" s="20">
        <f t="shared" si="13"/>
        <v>14.112279205467956</v>
      </c>
      <c r="AD32" s="20">
        <f t="shared" si="14"/>
        <v>63.123315789473686</v>
      </c>
      <c r="AE32" s="18">
        <v>19000</v>
      </c>
    </row>
    <row r="33" spans="1:31" ht="34.5" customHeight="1">
      <c r="A33" s="22" t="s">
        <v>40</v>
      </c>
      <c r="B33" s="18">
        <v>238764.59</v>
      </c>
      <c r="C33" s="18">
        <v>289000</v>
      </c>
      <c r="D33" s="18">
        <v>2879.2</v>
      </c>
      <c r="E33" s="18">
        <v>1650</v>
      </c>
      <c r="F33" s="18">
        <v>12097.3</v>
      </c>
      <c r="G33" s="18">
        <v>3974.6</v>
      </c>
      <c r="H33" s="18">
        <f t="shared" si="0"/>
        <v>9218.099999999999</v>
      </c>
      <c r="I33" s="18">
        <f t="shared" si="1"/>
        <v>2324.6</v>
      </c>
      <c r="J33" s="18">
        <v>18456.22</v>
      </c>
      <c r="K33" s="18">
        <v>19954.46</v>
      </c>
      <c r="L33" s="18">
        <f t="shared" si="2"/>
        <v>6358.920000000002</v>
      </c>
      <c r="M33" s="18">
        <f t="shared" si="3"/>
        <v>15979.859999999999</v>
      </c>
      <c r="N33" s="18">
        <v>32119.82</v>
      </c>
      <c r="O33" s="18">
        <v>32572.61</v>
      </c>
      <c r="P33" s="18">
        <f t="shared" si="4"/>
        <v>13663.599999999999</v>
      </c>
      <c r="Q33" s="18">
        <f t="shared" si="5"/>
        <v>12618.150000000001</v>
      </c>
      <c r="R33" s="18">
        <v>34324.42</v>
      </c>
      <c r="S33" s="18">
        <v>47487.81</v>
      </c>
      <c r="T33" s="18">
        <f t="shared" si="6"/>
        <v>2204.5999999999985</v>
      </c>
      <c r="U33" s="18">
        <f t="shared" si="7"/>
        <v>14915.199999999997</v>
      </c>
      <c r="V33" s="18">
        <v>35054.72</v>
      </c>
      <c r="W33" s="18">
        <v>103681.77</v>
      </c>
      <c r="X33" s="18">
        <f t="shared" si="8"/>
        <v>730.3000000000029</v>
      </c>
      <c r="Y33" s="18">
        <f t="shared" si="9"/>
        <v>56193.96000000001</v>
      </c>
      <c r="Z33" s="18">
        <f t="shared" si="10"/>
        <v>35054.72</v>
      </c>
      <c r="AA33" s="18">
        <f t="shared" si="11"/>
        <v>103681.77</v>
      </c>
      <c r="AB33" s="19">
        <f t="shared" si="12"/>
        <v>195.77121140890586</v>
      </c>
      <c r="AC33" s="20">
        <f t="shared" si="13"/>
        <v>14.681708037192617</v>
      </c>
      <c r="AD33" s="20">
        <f t="shared" si="14"/>
        <v>35.876044982698964</v>
      </c>
      <c r="AE33" s="18">
        <v>356950</v>
      </c>
    </row>
    <row r="34" spans="1:31" ht="24.75" customHeight="1">
      <c r="A34" s="22" t="s">
        <v>41</v>
      </c>
      <c r="B34" s="18">
        <v>86500.78</v>
      </c>
      <c r="C34" s="18">
        <v>122000</v>
      </c>
      <c r="D34" s="18">
        <v>0</v>
      </c>
      <c r="E34" s="18">
        <v>0</v>
      </c>
      <c r="F34" s="18">
        <v>3835</v>
      </c>
      <c r="G34" s="18">
        <v>4602</v>
      </c>
      <c r="H34" s="18">
        <f t="shared" si="0"/>
        <v>3835</v>
      </c>
      <c r="I34" s="18">
        <f t="shared" si="1"/>
        <v>4602</v>
      </c>
      <c r="J34" s="18">
        <v>7670</v>
      </c>
      <c r="K34" s="18">
        <v>9204</v>
      </c>
      <c r="L34" s="18">
        <f t="shared" si="2"/>
        <v>3835</v>
      </c>
      <c r="M34" s="18">
        <f t="shared" si="3"/>
        <v>4602</v>
      </c>
      <c r="N34" s="18">
        <v>12449</v>
      </c>
      <c r="O34" s="18">
        <v>16638</v>
      </c>
      <c r="P34" s="18">
        <f t="shared" si="4"/>
        <v>4779</v>
      </c>
      <c r="Q34" s="18">
        <f t="shared" si="5"/>
        <v>7434</v>
      </c>
      <c r="R34" s="18">
        <v>18762</v>
      </c>
      <c r="S34" s="18">
        <v>21240</v>
      </c>
      <c r="T34" s="18">
        <f t="shared" si="6"/>
        <v>6313</v>
      </c>
      <c r="U34" s="18">
        <f t="shared" si="7"/>
        <v>4602</v>
      </c>
      <c r="V34" s="18">
        <v>24485</v>
      </c>
      <c r="W34" s="18">
        <v>27907</v>
      </c>
      <c r="X34" s="18">
        <f t="shared" si="8"/>
        <v>5723</v>
      </c>
      <c r="Y34" s="18">
        <f t="shared" si="9"/>
        <v>6667</v>
      </c>
      <c r="Z34" s="18">
        <f t="shared" si="10"/>
        <v>24485</v>
      </c>
      <c r="AA34" s="18">
        <f t="shared" si="11"/>
        <v>27907</v>
      </c>
      <c r="AB34" s="19">
        <f t="shared" si="12"/>
        <v>13.975903614457833</v>
      </c>
      <c r="AC34" s="20">
        <f t="shared" si="13"/>
        <v>28.306103135717393</v>
      </c>
      <c r="AD34" s="20">
        <f t="shared" si="14"/>
        <v>22.87459016393443</v>
      </c>
      <c r="AE34" s="18">
        <v>113000</v>
      </c>
    </row>
    <row r="35" spans="1:31" ht="24.75" customHeight="1">
      <c r="A35" s="13" t="s">
        <v>42</v>
      </c>
      <c r="B35" s="14">
        <v>13792802</v>
      </c>
      <c r="C35" s="14">
        <v>5669000</v>
      </c>
      <c r="D35" s="14">
        <v>7324.13</v>
      </c>
      <c r="E35" s="14">
        <v>182768.92</v>
      </c>
      <c r="F35" s="14">
        <v>2539458.88</v>
      </c>
      <c r="G35" s="14">
        <v>1835480.37</v>
      </c>
      <c r="H35" s="14">
        <f t="shared" si="0"/>
        <v>2532134.75</v>
      </c>
      <c r="I35" s="14">
        <f t="shared" si="1"/>
        <v>1652711.4500000002</v>
      </c>
      <c r="J35" s="14">
        <v>3024547.48</v>
      </c>
      <c r="K35" s="14">
        <v>3047370.66</v>
      </c>
      <c r="L35" s="14">
        <f t="shared" si="2"/>
        <v>485088.6000000001</v>
      </c>
      <c r="M35" s="14">
        <f t="shared" si="3"/>
        <v>1211890.29</v>
      </c>
      <c r="N35" s="14">
        <v>3489558.16</v>
      </c>
      <c r="O35" s="14">
        <v>4193965</v>
      </c>
      <c r="P35" s="14">
        <f t="shared" si="4"/>
        <v>465010.68000000017</v>
      </c>
      <c r="Q35" s="14">
        <f t="shared" si="5"/>
        <v>1146594.3399999999</v>
      </c>
      <c r="R35" s="14">
        <v>4079828.04</v>
      </c>
      <c r="S35" s="14">
        <v>5234637.34</v>
      </c>
      <c r="T35" s="14">
        <f t="shared" si="6"/>
        <v>590269.8799999999</v>
      </c>
      <c r="U35" s="14">
        <f t="shared" si="7"/>
        <v>1040672.3399999999</v>
      </c>
      <c r="V35" s="14">
        <v>4553553.38</v>
      </c>
      <c r="W35" s="14">
        <v>6240999.09</v>
      </c>
      <c r="X35" s="14">
        <f t="shared" si="8"/>
        <v>473725.33999999985</v>
      </c>
      <c r="Y35" s="14">
        <f t="shared" si="9"/>
        <v>1006361.75</v>
      </c>
      <c r="Z35" s="14">
        <f t="shared" si="10"/>
        <v>4553553.38</v>
      </c>
      <c r="AA35" s="14">
        <f t="shared" si="11"/>
        <v>6240999.09</v>
      </c>
      <c r="AB35" s="15">
        <f t="shared" si="12"/>
        <v>37.05777816093154</v>
      </c>
      <c r="AC35" s="16">
        <f t="shared" si="13"/>
        <v>33.01398352560995</v>
      </c>
      <c r="AD35" s="16">
        <f t="shared" si="14"/>
        <v>110.08994690421592</v>
      </c>
      <c r="AE35" s="14">
        <v>9663966</v>
      </c>
    </row>
    <row r="36" spans="1:31" ht="24.75" customHeight="1">
      <c r="A36" s="22" t="s">
        <v>43</v>
      </c>
      <c r="B36" s="18">
        <v>11365952.84</v>
      </c>
      <c r="C36" s="18">
        <v>4935000</v>
      </c>
      <c r="D36" s="18">
        <v>0</v>
      </c>
      <c r="E36" s="18">
        <v>0</v>
      </c>
      <c r="F36" s="18">
        <v>2111799.94</v>
      </c>
      <c r="G36" s="18">
        <v>1480999.86</v>
      </c>
      <c r="H36" s="18">
        <f t="shared" si="0"/>
        <v>2111799.94</v>
      </c>
      <c r="I36" s="18">
        <f t="shared" si="1"/>
        <v>1480999.86</v>
      </c>
      <c r="J36" s="18">
        <v>2405099.94</v>
      </c>
      <c r="K36" s="18">
        <v>2466462.02</v>
      </c>
      <c r="L36" s="18">
        <f t="shared" si="2"/>
        <v>293300</v>
      </c>
      <c r="M36" s="18">
        <f t="shared" si="3"/>
        <v>985462.1599999999</v>
      </c>
      <c r="N36" s="18">
        <v>2698399.94</v>
      </c>
      <c r="O36" s="18">
        <v>3289601.09</v>
      </c>
      <c r="P36" s="18">
        <f t="shared" si="4"/>
        <v>293300</v>
      </c>
      <c r="Q36" s="18">
        <f t="shared" si="5"/>
        <v>823139.0699999998</v>
      </c>
      <c r="R36" s="18">
        <v>2991699.94</v>
      </c>
      <c r="S36" s="18">
        <v>4114000</v>
      </c>
      <c r="T36" s="18">
        <f t="shared" si="6"/>
        <v>293300</v>
      </c>
      <c r="U36" s="18">
        <f t="shared" si="7"/>
        <v>824398.9100000001</v>
      </c>
      <c r="V36" s="18">
        <v>3284999.94</v>
      </c>
      <c r="W36" s="18">
        <v>4935000</v>
      </c>
      <c r="X36" s="18">
        <f t="shared" si="8"/>
        <v>293300</v>
      </c>
      <c r="Y36" s="18">
        <f t="shared" si="9"/>
        <v>821000</v>
      </c>
      <c r="Z36" s="18">
        <f t="shared" si="10"/>
        <v>3284999.94</v>
      </c>
      <c r="AA36" s="18">
        <f t="shared" si="11"/>
        <v>4935000</v>
      </c>
      <c r="AB36" s="19">
        <f t="shared" si="12"/>
        <v>50.22831324617923</v>
      </c>
      <c r="AC36" s="20">
        <f t="shared" si="13"/>
        <v>28.90210777964129</v>
      </c>
      <c r="AD36" s="20">
        <f t="shared" si="14"/>
        <v>100</v>
      </c>
      <c r="AE36" s="18">
        <v>5335966</v>
      </c>
    </row>
    <row r="37" spans="1:31" ht="34.5" customHeight="1">
      <c r="A37" s="22" t="s">
        <v>44</v>
      </c>
      <c r="B37" s="18">
        <v>143346.16</v>
      </c>
      <c r="C37" s="18">
        <v>734000</v>
      </c>
      <c r="D37" s="18">
        <v>7324.13</v>
      </c>
      <c r="E37" s="18">
        <v>26168.92</v>
      </c>
      <c r="F37" s="18">
        <v>20205.94</v>
      </c>
      <c r="G37" s="18">
        <v>44080.51</v>
      </c>
      <c r="H37" s="18">
        <f t="shared" si="0"/>
        <v>12881.809999999998</v>
      </c>
      <c r="I37" s="18">
        <f t="shared" si="1"/>
        <v>17911.590000000004</v>
      </c>
      <c r="J37" s="18">
        <v>27213.54</v>
      </c>
      <c r="K37" s="18">
        <v>61550.64</v>
      </c>
      <c r="L37" s="18">
        <f t="shared" si="2"/>
        <v>7007.600000000002</v>
      </c>
      <c r="M37" s="18">
        <f t="shared" si="3"/>
        <v>17470.129999999997</v>
      </c>
      <c r="N37" s="18">
        <v>40719.22</v>
      </c>
      <c r="O37" s="18">
        <v>81378.91</v>
      </c>
      <c r="P37" s="18">
        <f t="shared" si="4"/>
        <v>13505.68</v>
      </c>
      <c r="Q37" s="18">
        <f t="shared" si="5"/>
        <v>19828.270000000004</v>
      </c>
      <c r="R37" s="18">
        <v>47294.1</v>
      </c>
      <c r="S37" s="18">
        <v>91217.34</v>
      </c>
      <c r="T37" s="18">
        <f t="shared" si="6"/>
        <v>6574.879999999997</v>
      </c>
      <c r="U37" s="18">
        <f t="shared" si="7"/>
        <v>9838.429999999993</v>
      </c>
      <c r="V37" s="18">
        <v>52019.44</v>
      </c>
      <c r="W37" s="18">
        <v>109144.09</v>
      </c>
      <c r="X37" s="18">
        <f t="shared" si="8"/>
        <v>4725.340000000004</v>
      </c>
      <c r="Y37" s="18">
        <f t="shared" si="9"/>
        <v>17926.75</v>
      </c>
      <c r="Z37" s="18">
        <f t="shared" si="10"/>
        <v>52019.44</v>
      </c>
      <c r="AA37" s="18">
        <f t="shared" si="11"/>
        <v>109144.09</v>
      </c>
      <c r="AB37" s="19">
        <f t="shared" si="12"/>
        <v>109.81404259638319</v>
      </c>
      <c r="AC37" s="20">
        <f t="shared" si="13"/>
        <v>36.289385080144456</v>
      </c>
      <c r="AD37" s="20">
        <f t="shared" si="14"/>
        <v>14.869767029972753</v>
      </c>
      <c r="AE37" s="18">
        <v>728000</v>
      </c>
    </row>
    <row r="38" spans="1:31" ht="34.5" customHeight="1">
      <c r="A38" s="22" t="s">
        <v>45</v>
      </c>
      <c r="B38" s="18">
        <v>2283503</v>
      </c>
      <c r="C38" s="18">
        <v>0</v>
      </c>
      <c r="D38" s="18">
        <v>0</v>
      </c>
      <c r="E38" s="18">
        <v>156600</v>
      </c>
      <c r="F38" s="18">
        <v>407453</v>
      </c>
      <c r="G38" s="18">
        <v>310400</v>
      </c>
      <c r="H38" s="18">
        <f t="shared" si="0"/>
        <v>407453</v>
      </c>
      <c r="I38" s="18">
        <f t="shared" si="1"/>
        <v>153800</v>
      </c>
      <c r="J38" s="18">
        <v>592234</v>
      </c>
      <c r="K38" s="18">
        <v>519358</v>
      </c>
      <c r="L38" s="18">
        <f t="shared" si="2"/>
        <v>184781</v>
      </c>
      <c r="M38" s="18">
        <f t="shared" si="3"/>
        <v>208958</v>
      </c>
      <c r="N38" s="18">
        <v>750439</v>
      </c>
      <c r="O38" s="18">
        <v>822985</v>
      </c>
      <c r="P38" s="18">
        <f t="shared" si="4"/>
        <v>158205</v>
      </c>
      <c r="Q38" s="18">
        <f t="shared" si="5"/>
        <v>303627</v>
      </c>
      <c r="R38" s="18">
        <v>1040834</v>
      </c>
      <c r="S38" s="18">
        <v>1029420</v>
      </c>
      <c r="T38" s="18">
        <f t="shared" si="6"/>
        <v>290395</v>
      </c>
      <c r="U38" s="18">
        <f t="shared" si="7"/>
        <v>206435</v>
      </c>
      <c r="V38" s="18">
        <v>1216534</v>
      </c>
      <c r="W38" s="18">
        <v>1196855</v>
      </c>
      <c r="X38" s="18">
        <f t="shared" si="8"/>
        <v>175700</v>
      </c>
      <c r="Y38" s="18">
        <f t="shared" si="9"/>
        <v>167435</v>
      </c>
      <c r="Z38" s="18">
        <f t="shared" si="10"/>
        <v>1216534</v>
      </c>
      <c r="AA38" s="18">
        <f t="shared" si="11"/>
        <v>1196855</v>
      </c>
      <c r="AB38" s="19">
        <f t="shared" si="12"/>
        <v>-1.6176284427726642</v>
      </c>
      <c r="AC38" s="20">
        <f t="shared" si="13"/>
        <v>53.27490263862145</v>
      </c>
      <c r="AD38" s="20">
        <f t="shared" si="14"/>
        <v>0</v>
      </c>
      <c r="AE38" s="18">
        <v>3600000</v>
      </c>
    </row>
    <row r="39" spans="1:31" ht="24.75" customHeight="1">
      <c r="A39" s="13" t="s">
        <v>46</v>
      </c>
      <c r="B39" s="14">
        <v>35388648.97</v>
      </c>
      <c r="C39" s="14">
        <v>39085000</v>
      </c>
      <c r="D39" s="14">
        <v>0</v>
      </c>
      <c r="E39" s="14">
        <v>0</v>
      </c>
      <c r="F39" s="14">
        <v>2233122.84</v>
      </c>
      <c r="G39" s="14">
        <v>2613184.83</v>
      </c>
      <c r="H39" s="14">
        <f t="shared" si="0"/>
        <v>2233122.84</v>
      </c>
      <c r="I39" s="14">
        <f t="shared" si="1"/>
        <v>2613184.83</v>
      </c>
      <c r="J39" s="14">
        <v>3096474.96</v>
      </c>
      <c r="K39" s="14">
        <v>6287871.550000001</v>
      </c>
      <c r="L39" s="14">
        <f t="shared" si="2"/>
        <v>863352.1200000001</v>
      </c>
      <c r="M39" s="14">
        <f t="shared" si="3"/>
        <v>3674686.7200000007</v>
      </c>
      <c r="N39" s="14">
        <v>5629930.390000001</v>
      </c>
      <c r="O39" s="14">
        <v>10333360.28</v>
      </c>
      <c r="P39" s="14">
        <f t="shared" si="4"/>
        <v>2533455.4300000006</v>
      </c>
      <c r="Q39" s="14">
        <f t="shared" si="5"/>
        <v>4045488.7299999986</v>
      </c>
      <c r="R39" s="14">
        <v>9620511.24</v>
      </c>
      <c r="S39" s="14">
        <v>13282696.24</v>
      </c>
      <c r="T39" s="14">
        <f t="shared" si="6"/>
        <v>3990580.8499999996</v>
      </c>
      <c r="U39" s="14">
        <f t="shared" si="7"/>
        <v>2949335.960000001</v>
      </c>
      <c r="V39" s="14">
        <v>10984256.54</v>
      </c>
      <c r="W39" s="14">
        <v>15938924.9</v>
      </c>
      <c r="X39" s="14">
        <f t="shared" si="8"/>
        <v>1363745.2999999989</v>
      </c>
      <c r="Y39" s="14">
        <f t="shared" si="9"/>
        <v>2656228.66</v>
      </c>
      <c r="Z39" s="14">
        <f t="shared" si="10"/>
        <v>10984256.54</v>
      </c>
      <c r="AA39" s="14">
        <f t="shared" si="11"/>
        <v>15938924.9</v>
      </c>
      <c r="AB39" s="15">
        <f t="shared" si="12"/>
        <v>45.10699783783456</v>
      </c>
      <c r="AC39" s="16">
        <f t="shared" si="13"/>
        <v>31.038925925970435</v>
      </c>
      <c r="AD39" s="16">
        <f t="shared" si="14"/>
        <v>40.78015837277728</v>
      </c>
      <c r="AE39" s="14">
        <v>61228438</v>
      </c>
    </row>
    <row r="40" spans="1:31" ht="24.75" customHeight="1">
      <c r="A40" s="22" t="s">
        <v>47</v>
      </c>
      <c r="B40" s="18">
        <v>6604176.06</v>
      </c>
      <c r="C40" s="18">
        <v>8450000</v>
      </c>
      <c r="D40" s="18">
        <v>0</v>
      </c>
      <c r="E40" s="18">
        <v>0</v>
      </c>
      <c r="F40" s="18">
        <v>29262.56</v>
      </c>
      <c r="G40" s="18">
        <v>0</v>
      </c>
      <c r="H40" s="18">
        <f t="shared" si="0"/>
        <v>29262.56</v>
      </c>
      <c r="I40" s="18">
        <f t="shared" si="1"/>
        <v>0</v>
      </c>
      <c r="J40" s="18">
        <v>62754.67</v>
      </c>
      <c r="K40" s="18">
        <v>8496</v>
      </c>
      <c r="L40" s="18">
        <f t="shared" si="2"/>
        <v>33492.11</v>
      </c>
      <c r="M40" s="18">
        <f t="shared" si="3"/>
        <v>8496</v>
      </c>
      <c r="N40" s="18">
        <v>84030.92</v>
      </c>
      <c r="O40" s="18">
        <v>1342095.79</v>
      </c>
      <c r="P40" s="18">
        <f t="shared" si="4"/>
        <v>21276.25</v>
      </c>
      <c r="Q40" s="18">
        <f t="shared" si="5"/>
        <v>1333599.79</v>
      </c>
      <c r="R40" s="18">
        <v>84030.92</v>
      </c>
      <c r="S40" s="18">
        <v>1760356.29</v>
      </c>
      <c r="T40" s="18">
        <f t="shared" si="6"/>
        <v>0</v>
      </c>
      <c r="U40" s="18">
        <f t="shared" si="7"/>
        <v>418260.5</v>
      </c>
      <c r="V40" s="18">
        <v>310851.66</v>
      </c>
      <c r="W40" s="18">
        <v>2091863.14</v>
      </c>
      <c r="X40" s="18">
        <f t="shared" si="8"/>
        <v>226820.74</v>
      </c>
      <c r="Y40" s="18">
        <f t="shared" si="9"/>
        <v>331506.84999999986</v>
      </c>
      <c r="Z40" s="18">
        <f t="shared" si="10"/>
        <v>310851.66</v>
      </c>
      <c r="AA40" s="18">
        <f t="shared" si="11"/>
        <v>2091863.14</v>
      </c>
      <c r="AB40" s="19">
        <f t="shared" si="12"/>
        <v>572.945783850728</v>
      </c>
      <c r="AC40" s="20">
        <f t="shared" si="13"/>
        <v>4.706895412476329</v>
      </c>
      <c r="AD40" s="20">
        <f t="shared" si="14"/>
        <v>24.755776804733724</v>
      </c>
      <c r="AE40" s="18">
        <v>17962911</v>
      </c>
    </row>
    <row r="41" spans="1:31" ht="24.75" customHeight="1">
      <c r="A41" s="22" t="s">
        <v>48</v>
      </c>
      <c r="B41" s="18">
        <v>599937.17</v>
      </c>
      <c r="C41" s="18">
        <v>1150000</v>
      </c>
      <c r="D41" s="18">
        <v>0</v>
      </c>
      <c r="E41" s="18">
        <v>0</v>
      </c>
      <c r="F41" s="18">
        <v>0</v>
      </c>
      <c r="G41" s="18">
        <v>0</v>
      </c>
      <c r="H41" s="18">
        <f t="shared" si="0"/>
        <v>0</v>
      </c>
      <c r="I41" s="18">
        <f t="shared" si="1"/>
        <v>0</v>
      </c>
      <c r="J41" s="18">
        <v>0</v>
      </c>
      <c r="K41" s="18">
        <v>77967.79</v>
      </c>
      <c r="L41" s="18">
        <f t="shared" si="2"/>
        <v>0</v>
      </c>
      <c r="M41" s="18">
        <f t="shared" si="3"/>
        <v>77967.79</v>
      </c>
      <c r="N41" s="18">
        <v>60003.87</v>
      </c>
      <c r="O41" s="18">
        <v>187732.84</v>
      </c>
      <c r="P41" s="18">
        <f t="shared" si="4"/>
        <v>60003.87</v>
      </c>
      <c r="Q41" s="18">
        <f t="shared" si="5"/>
        <v>109765.05</v>
      </c>
      <c r="R41" s="18">
        <v>60003.87</v>
      </c>
      <c r="S41" s="18">
        <v>187732.84</v>
      </c>
      <c r="T41" s="18">
        <f t="shared" si="6"/>
        <v>0</v>
      </c>
      <c r="U41" s="18">
        <f t="shared" si="7"/>
        <v>0</v>
      </c>
      <c r="V41" s="18">
        <v>162545.87</v>
      </c>
      <c r="W41" s="18">
        <v>187732.84</v>
      </c>
      <c r="X41" s="18">
        <f t="shared" si="8"/>
        <v>102542</v>
      </c>
      <c r="Y41" s="18">
        <f t="shared" si="9"/>
        <v>0</v>
      </c>
      <c r="Z41" s="18">
        <f t="shared" si="10"/>
        <v>162545.87</v>
      </c>
      <c r="AA41" s="18">
        <f t="shared" si="11"/>
        <v>187732.84</v>
      </c>
      <c r="AB41" s="19">
        <f t="shared" si="12"/>
        <v>15.495299880581403</v>
      </c>
      <c r="AC41" s="20">
        <f t="shared" si="13"/>
        <v>27.093815507380548</v>
      </c>
      <c r="AD41" s="20">
        <f t="shared" si="14"/>
        <v>16.324594782608695</v>
      </c>
      <c r="AE41" s="18">
        <v>2728462</v>
      </c>
    </row>
    <row r="42" spans="1:31" ht="24.75" customHeight="1">
      <c r="A42" s="22" t="s">
        <v>49</v>
      </c>
      <c r="B42" s="18">
        <v>248261.83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si="0"/>
        <v>0</v>
      </c>
      <c r="I42" s="18">
        <f t="shared" si="1"/>
        <v>0</v>
      </c>
      <c r="J42" s="18">
        <v>0</v>
      </c>
      <c r="K42" s="18">
        <v>0</v>
      </c>
      <c r="L42" s="18">
        <f t="shared" si="2"/>
        <v>0</v>
      </c>
      <c r="M42" s="18">
        <f t="shared" si="3"/>
        <v>0</v>
      </c>
      <c r="N42" s="18">
        <v>0</v>
      </c>
      <c r="O42" s="18">
        <v>0</v>
      </c>
      <c r="P42" s="18">
        <f t="shared" si="4"/>
        <v>0</v>
      </c>
      <c r="Q42" s="18">
        <f t="shared" si="5"/>
        <v>0</v>
      </c>
      <c r="R42" s="18">
        <v>0</v>
      </c>
      <c r="S42" s="18">
        <v>0</v>
      </c>
      <c r="T42" s="18">
        <f t="shared" si="6"/>
        <v>0</v>
      </c>
      <c r="U42" s="18">
        <f t="shared" si="7"/>
        <v>0</v>
      </c>
      <c r="V42" s="18">
        <v>0</v>
      </c>
      <c r="W42" s="18">
        <v>0</v>
      </c>
      <c r="X42" s="18">
        <f t="shared" si="8"/>
        <v>0</v>
      </c>
      <c r="Y42" s="18">
        <f t="shared" si="9"/>
        <v>0</v>
      </c>
      <c r="Z42" s="18">
        <f t="shared" si="10"/>
        <v>0</v>
      </c>
      <c r="AA42" s="18">
        <f t="shared" si="11"/>
        <v>0</v>
      </c>
      <c r="AB42" s="19">
        <f t="shared" si="12"/>
        <v>0</v>
      </c>
      <c r="AC42" s="20">
        <f t="shared" si="13"/>
        <v>0</v>
      </c>
      <c r="AD42" s="20">
        <f t="shared" si="14"/>
        <v>0</v>
      </c>
      <c r="AE42" s="18">
        <v>0</v>
      </c>
    </row>
    <row r="43" spans="1:31" ht="24.75" customHeight="1">
      <c r="A43" s="22" t="s">
        <v>50</v>
      </c>
      <c r="B43" s="18">
        <v>23137333.07</v>
      </c>
      <c r="C43" s="18">
        <v>24585000</v>
      </c>
      <c r="D43" s="18">
        <v>0</v>
      </c>
      <c r="E43" s="18">
        <v>0</v>
      </c>
      <c r="F43" s="18">
        <v>1962090.49</v>
      </c>
      <c r="G43" s="18">
        <v>2444669.14</v>
      </c>
      <c r="H43" s="18">
        <f t="shared" si="0"/>
        <v>1962090.49</v>
      </c>
      <c r="I43" s="18">
        <f t="shared" si="1"/>
        <v>2444669.14</v>
      </c>
      <c r="J43" s="18">
        <v>2649034.57</v>
      </c>
      <c r="K43" s="18">
        <v>5645101.99</v>
      </c>
      <c r="L43" s="18">
        <f t="shared" si="2"/>
        <v>686944.0799999998</v>
      </c>
      <c r="M43" s="18">
        <f t="shared" si="3"/>
        <v>3200432.85</v>
      </c>
      <c r="N43" s="18">
        <v>4623110.62</v>
      </c>
      <c r="O43" s="18">
        <v>7829531.13</v>
      </c>
      <c r="P43" s="18">
        <f t="shared" si="4"/>
        <v>1974076.0500000003</v>
      </c>
      <c r="Q43" s="18">
        <f t="shared" si="5"/>
        <v>2184429.1399999997</v>
      </c>
      <c r="R43" s="18">
        <v>8111280.57</v>
      </c>
      <c r="S43" s="18">
        <v>9907253.75</v>
      </c>
      <c r="T43" s="18">
        <f t="shared" si="6"/>
        <v>3488169.95</v>
      </c>
      <c r="U43" s="18">
        <f t="shared" si="7"/>
        <v>2077722.62</v>
      </c>
      <c r="V43" s="18">
        <v>8790883.06</v>
      </c>
      <c r="W43" s="18">
        <v>11913331.48</v>
      </c>
      <c r="X43" s="18">
        <f t="shared" si="8"/>
        <v>679602.4900000002</v>
      </c>
      <c r="Y43" s="18">
        <f t="shared" si="9"/>
        <v>2006077.7300000004</v>
      </c>
      <c r="Z43" s="18">
        <f t="shared" si="10"/>
        <v>8790883.06</v>
      </c>
      <c r="AA43" s="18">
        <f t="shared" si="11"/>
        <v>11913331.48</v>
      </c>
      <c r="AB43" s="19">
        <f t="shared" si="12"/>
        <v>35.519166831005485</v>
      </c>
      <c r="AC43" s="20">
        <f t="shared" si="13"/>
        <v>37.99436621932158</v>
      </c>
      <c r="AD43" s="20">
        <f t="shared" si="14"/>
        <v>48.457724140736225</v>
      </c>
      <c r="AE43" s="18">
        <v>33585000</v>
      </c>
    </row>
    <row r="44" spans="1:31" ht="24.75" customHeight="1">
      <c r="A44" s="22" t="s">
        <v>51</v>
      </c>
      <c r="B44" s="18">
        <v>4549813.55</v>
      </c>
      <c r="C44" s="18">
        <v>4500000</v>
      </c>
      <c r="D44" s="18">
        <v>0</v>
      </c>
      <c r="E44" s="18">
        <v>0</v>
      </c>
      <c r="F44" s="18">
        <v>241769.79</v>
      </c>
      <c r="G44" s="18">
        <v>168515.69</v>
      </c>
      <c r="H44" s="18">
        <f t="shared" si="0"/>
        <v>241769.79</v>
      </c>
      <c r="I44" s="18">
        <f t="shared" si="1"/>
        <v>168515.69</v>
      </c>
      <c r="J44" s="18">
        <v>376685.72</v>
      </c>
      <c r="K44" s="18">
        <v>556305.77</v>
      </c>
      <c r="L44" s="18">
        <f t="shared" si="2"/>
        <v>134915.92999999996</v>
      </c>
      <c r="M44" s="18">
        <f t="shared" si="3"/>
        <v>387790.08</v>
      </c>
      <c r="N44" s="18">
        <v>854784.98</v>
      </c>
      <c r="O44" s="18">
        <v>974000.52</v>
      </c>
      <c r="P44" s="18">
        <f t="shared" si="4"/>
        <v>478099.26</v>
      </c>
      <c r="Q44" s="18">
        <f t="shared" si="5"/>
        <v>417694.75</v>
      </c>
      <c r="R44" s="18">
        <v>1357195.88</v>
      </c>
      <c r="S44" s="18">
        <v>1337673.36</v>
      </c>
      <c r="T44" s="18">
        <f t="shared" si="6"/>
        <v>502410.8999999999</v>
      </c>
      <c r="U44" s="18">
        <f t="shared" si="7"/>
        <v>363672.8400000001</v>
      </c>
      <c r="V44" s="18">
        <v>1700470.95</v>
      </c>
      <c r="W44" s="18">
        <v>1656317.44</v>
      </c>
      <c r="X44" s="18">
        <f t="shared" si="8"/>
        <v>343275.07000000007</v>
      </c>
      <c r="Y44" s="18">
        <f t="shared" si="9"/>
        <v>318644.07999999984</v>
      </c>
      <c r="Z44" s="18">
        <f t="shared" si="10"/>
        <v>1700470.95</v>
      </c>
      <c r="AA44" s="18">
        <f t="shared" si="11"/>
        <v>1656317.44</v>
      </c>
      <c r="AB44" s="19">
        <f t="shared" si="12"/>
        <v>-2.596545974513708</v>
      </c>
      <c r="AC44" s="20">
        <f t="shared" si="13"/>
        <v>37.37451944596719</v>
      </c>
      <c r="AD44" s="20">
        <f t="shared" si="14"/>
        <v>36.80705422222222</v>
      </c>
      <c r="AE44" s="18">
        <v>6552065</v>
      </c>
    </row>
    <row r="45" spans="1:31" ht="24.75" customHeight="1">
      <c r="A45" s="22" t="s">
        <v>52</v>
      </c>
      <c r="B45" s="18">
        <v>249127.29</v>
      </c>
      <c r="C45" s="18">
        <v>400000</v>
      </c>
      <c r="D45" s="18">
        <v>0</v>
      </c>
      <c r="E45" s="18">
        <v>0</v>
      </c>
      <c r="F45" s="18">
        <v>0</v>
      </c>
      <c r="G45" s="18">
        <v>0</v>
      </c>
      <c r="H45" s="18">
        <f t="shared" si="0"/>
        <v>0</v>
      </c>
      <c r="I45" s="18">
        <f t="shared" si="1"/>
        <v>0</v>
      </c>
      <c r="J45" s="18">
        <v>8000</v>
      </c>
      <c r="K45" s="18">
        <v>0</v>
      </c>
      <c r="L45" s="18">
        <f t="shared" si="2"/>
        <v>8000</v>
      </c>
      <c r="M45" s="18">
        <f t="shared" si="3"/>
        <v>0</v>
      </c>
      <c r="N45" s="18">
        <v>8000</v>
      </c>
      <c r="O45" s="18">
        <v>0</v>
      </c>
      <c r="P45" s="18">
        <f t="shared" si="4"/>
        <v>0</v>
      </c>
      <c r="Q45" s="18">
        <f t="shared" si="5"/>
        <v>0</v>
      </c>
      <c r="R45" s="18">
        <v>8000</v>
      </c>
      <c r="S45" s="18">
        <v>89680</v>
      </c>
      <c r="T45" s="18">
        <f t="shared" si="6"/>
        <v>0</v>
      </c>
      <c r="U45" s="18">
        <f t="shared" si="7"/>
        <v>89680</v>
      </c>
      <c r="V45" s="18">
        <v>19505</v>
      </c>
      <c r="W45" s="18">
        <v>89680</v>
      </c>
      <c r="X45" s="18">
        <f t="shared" si="8"/>
        <v>11505</v>
      </c>
      <c r="Y45" s="18">
        <f t="shared" si="9"/>
        <v>0</v>
      </c>
      <c r="Z45" s="18">
        <f t="shared" si="10"/>
        <v>19505</v>
      </c>
      <c r="AA45" s="18">
        <f t="shared" si="11"/>
        <v>89680</v>
      </c>
      <c r="AB45" s="19">
        <f t="shared" si="12"/>
        <v>359.7795437067419</v>
      </c>
      <c r="AC45" s="20">
        <f t="shared" si="13"/>
        <v>7.829330941624259</v>
      </c>
      <c r="AD45" s="20">
        <f t="shared" si="14"/>
        <v>22.42</v>
      </c>
      <c r="AE45" s="18">
        <v>400000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2021-05-21T11:43:44Z</cp:lastPrinted>
  <dcterms:created xsi:type="dcterms:W3CDTF">2021-05-12T10:51:16Z</dcterms:created>
  <dcterms:modified xsi:type="dcterms:W3CDTF">2022-07-27T11:03:34Z</dcterms:modified>
  <cp:category/>
  <cp:version/>
  <cp:contentType/>
  <cp:contentStatus/>
</cp:coreProperties>
</file>